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0731\Desktop\"/>
    </mc:Choice>
  </mc:AlternateContent>
  <xr:revisionPtr revIDLastSave="0" documentId="13_ncr:1_{DA9C3061-A122-427A-8252-5A9D826C9D19}" xr6:coauthVersionLast="46" xr6:coauthVersionMax="46" xr10:uidLastSave="{00000000-0000-0000-0000-000000000000}"/>
  <bookViews>
    <workbookView xWindow="-110" yWindow="-110" windowWidth="19420" windowHeight="10420" xr2:uid="{1E0EDA26-0C79-4495-A0AA-4DF4DE5863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C6" i="1"/>
  <c r="C5" i="1"/>
  <c r="C4" i="1"/>
  <c r="D27" i="1" s="1"/>
  <c r="F6" i="1"/>
  <c r="G6" i="1"/>
  <c r="G8" i="1"/>
  <c r="C25" i="1" l="1"/>
  <c r="D23" i="1"/>
  <c r="H10" i="1" s="1"/>
  <c r="D25" i="1"/>
  <c r="C23" i="1"/>
  <c r="H9" i="1" s="1"/>
  <c r="C27" i="1"/>
</calcChain>
</file>

<file path=xl/sharedStrings.xml><?xml version="1.0" encoding="utf-8"?>
<sst xmlns="http://schemas.openxmlformats.org/spreadsheetml/2006/main" count="26" uniqueCount="23">
  <si>
    <t>P1</t>
  </si>
  <si>
    <t>P2</t>
  </si>
  <si>
    <t>T</t>
  </si>
  <si>
    <t>KPaG</t>
  </si>
  <si>
    <t>M3/Hr</t>
  </si>
  <si>
    <t>Deg.C</t>
  </si>
  <si>
    <t>In Pressure</t>
  </si>
  <si>
    <t>Out Pressure</t>
  </si>
  <si>
    <t>Relative density</t>
  </si>
  <si>
    <t>Liquid</t>
  </si>
  <si>
    <t>Gas</t>
  </si>
  <si>
    <t>Fluid Temp.</t>
  </si>
  <si>
    <t>Liq.CV</t>
  </si>
  <si>
    <t>Gas if P2&gt;P1/2</t>
  </si>
  <si>
    <t>Gas if P2&lt;=P1/2</t>
  </si>
  <si>
    <t>Control Valve CV</t>
  </si>
  <si>
    <t>Mpa</t>
  </si>
  <si>
    <t>MPa</t>
  </si>
  <si>
    <t>Flow</t>
  </si>
  <si>
    <t>Select Calculation ---&gt;</t>
  </si>
  <si>
    <t>Select Fluid ---&gt;</t>
  </si>
  <si>
    <t>Flow / CV Calculation for Gas / Liquid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</si>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</sst>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2" fillId="0" borderId="0" xfId="0" applyFont="1" applyProtection="1">
      <protection hidden="1"/>
    </xf>
    <xf numFmtId="165" fontId="2" fillId="0" borderId="0" xfId="0" applyNumberFormat="1" applyFont="1" applyProtection="1">
      <protection hidden="1"/>
    </xf>
    <xf numFmtId="1" fontId="2" fillId="0" borderId="0" xfId="0" applyNumberFormat="1" applyFont="1" applyProtection="1"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1" fillId="5" borderId="1" xfId="0" applyFon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0" fillId="5" borderId="1" xfId="0" applyFill="1" applyBorder="1" applyProtection="1"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595312</xdr:colOff>
      <xdr:row>10</xdr:row>
      <xdr:rowOff>23811</xdr:rowOff>
    </xdr:from>
    <xdr:to>
      <xdr:col>13</xdr:col>
      <xdr:colOff>517525</xdr:colOff>
      <xdr:row>29</xdr:row>
      <xdr:rowOff>21189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C6703-876C-46E4-A238-1E1F27876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" y="1904999"/>
          <a:ext cx="5970588" cy="3466065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</xdr:colOff>
      <xdr:row>0</xdr:row>
      <xdr:rowOff>10181</xdr:rowOff>
    </xdr:from>
    <xdr:to>
      <xdr:col>18</xdr:col>
      <xdr:colOff>481011</xdr:colOff>
      <xdr:row>9</xdr:row>
      <xdr:rowOff>166362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70A0BD-22CD-4FBF-BFA4-31ED55F7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7437" y="10181"/>
          <a:ext cx="5957887" cy="1854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19EBD-7C39-45E2-B56B-5076FC470245}">
  <sheetPr codeName="Sheet1"/>
  <dimension ref="B1:I27"/>
  <sheetViews>
    <sheetView tabSelected="1" zoomScale="80" zoomScaleNormal="80" workbookViewId="0">
      <selection activeCell="H2" sqref="H2:I2"/>
    </sheetView>
  </sheetViews>
  <sheetFormatPr defaultRowHeight="14.5" x14ac:dyDescent="0.35"/>
  <cols>
    <col min="2" max="2" width="8.7265625" style="2" hidden="1" customWidth="1"/>
    <col min="3" max="4" width="8.7265625" style="3" hidden="1" customWidth="1"/>
    <col min="5" max="5" width="8.7265625" style="1" hidden="1" customWidth="1"/>
    <col min="6" max="6" width="22.26953125" customWidth="1"/>
    <col min="7" max="7" width="0" hidden="1" customWidth="1"/>
    <col min="8" max="8" width="11.81640625" customWidth="1"/>
  </cols>
  <sheetData>
    <row r="1" spans="2:9" ht="18.5" x14ac:dyDescent="0.45">
      <c r="F1" s="14" t="s">
        <v>21</v>
      </c>
      <c r="G1" s="14"/>
      <c r="H1" s="14"/>
      <c r="I1" s="14"/>
    </row>
    <row r="2" spans="2:9" x14ac:dyDescent="0.35">
      <c r="F2" s="8" t="s">
        <v>19</v>
      </c>
      <c r="G2" s="9"/>
      <c r="H2" s="15" t="s">
        <v>22</v>
      </c>
      <c r="I2" s="15"/>
    </row>
    <row r="3" spans="2:9" x14ac:dyDescent="0.35">
      <c r="B3" s="2" t="s">
        <v>9</v>
      </c>
      <c r="F3" s="13" t="s">
        <v>20</v>
      </c>
      <c r="G3" s="13"/>
      <c r="H3" s="15" t="s">
        <v>9</v>
      </c>
      <c r="I3" s="15"/>
    </row>
    <row r="4" spans="2:9" x14ac:dyDescent="0.35">
      <c r="B4" s="2" t="s">
        <v>10</v>
      </c>
      <c r="C4" s="4">
        <f>(H4-101.325)/1000</f>
        <v>9.6749999999999978E-3</v>
      </c>
      <c r="D4" s="3" t="s">
        <v>16</v>
      </c>
      <c r="F4" s="9" t="s">
        <v>6</v>
      </c>
      <c r="G4" s="9" t="s">
        <v>0</v>
      </c>
      <c r="H4" s="11">
        <v>111</v>
      </c>
      <c r="I4" s="10" t="s">
        <v>3</v>
      </c>
    </row>
    <row r="5" spans="2:9" x14ac:dyDescent="0.35">
      <c r="C5" s="4">
        <f>(H5-101.325)/1000</f>
        <v>-8.9325000000000002E-2</v>
      </c>
      <c r="D5" s="3" t="s">
        <v>17</v>
      </c>
      <c r="F5" s="9" t="s">
        <v>7</v>
      </c>
      <c r="G5" s="9" t="s">
        <v>1</v>
      </c>
      <c r="H5" s="11">
        <v>12</v>
      </c>
      <c r="I5" s="10" t="s">
        <v>3</v>
      </c>
    </row>
    <row r="6" spans="2:9" x14ac:dyDescent="0.35">
      <c r="C6" s="3">
        <f>H4/2</f>
        <v>55.5</v>
      </c>
      <c r="F6" s="16" t="str">
        <f>IF(H3=B3,"Liquid Flow Rate","Gas Flow Rate")</f>
        <v>Liquid Flow Rate</v>
      </c>
      <c r="G6" s="9" t="str">
        <f>IF(H3=B3,"QL","Qg")</f>
        <v>QL</v>
      </c>
      <c r="H6" s="11">
        <v>100</v>
      </c>
      <c r="I6" s="10" t="s">
        <v>4</v>
      </c>
    </row>
    <row r="7" spans="2:9" x14ac:dyDescent="0.35">
      <c r="C7" s="5"/>
      <c r="F7" s="9" t="s">
        <v>11</v>
      </c>
      <c r="G7" s="9" t="s">
        <v>2</v>
      </c>
      <c r="H7" s="11">
        <v>70</v>
      </c>
      <c r="I7" s="10" t="s">
        <v>5</v>
      </c>
    </row>
    <row r="8" spans="2:9" x14ac:dyDescent="0.35">
      <c r="F8" s="9" t="s">
        <v>8</v>
      </c>
      <c r="G8" s="9" t="str">
        <f>IF(H3=B3,"GL","Gg")</f>
        <v>GL</v>
      </c>
      <c r="H8" s="11">
        <v>0.7</v>
      </c>
      <c r="I8" s="10"/>
    </row>
    <row r="9" spans="2:9" x14ac:dyDescent="0.35">
      <c r="F9" s="9" t="s">
        <v>15</v>
      </c>
      <c r="G9" s="9"/>
      <c r="H9" s="17">
        <f>IF(H3=B3,C23,IF(H5&gt;C6,C25,C27))</f>
        <v>97.322332296530803</v>
      </c>
      <c r="I9" s="12">
        <v>100</v>
      </c>
    </row>
    <row r="10" spans="2:9" x14ac:dyDescent="0.35">
      <c r="F10" s="16" t="str">
        <f>IF(H3=B3,"Liquid Flow Rate","Gas Flow Rate")</f>
        <v>Liquid Flow Rate</v>
      </c>
      <c r="G10" s="9" t="str">
        <f>IF(H3=B3,"QL","Qg")</f>
        <v>QL</v>
      </c>
      <c r="H10" s="17">
        <f>IF(H3=B3,D23,IF(H5&gt;C6,D25,D27))</f>
        <v>13.90319032807583</v>
      </c>
      <c r="I10" s="10" t="s">
        <v>4</v>
      </c>
    </row>
    <row r="22" spans="3:4" x14ac:dyDescent="0.35">
      <c r="C22" s="3" t="s">
        <v>12</v>
      </c>
      <c r="D22" s="3" t="s">
        <v>18</v>
      </c>
    </row>
    <row r="23" spans="3:4" x14ac:dyDescent="0.35">
      <c r="C23" s="6">
        <f>0.366*H6*(H8/(C4-C5))^0.5</f>
        <v>97.322332296530803</v>
      </c>
      <c r="D23" s="6">
        <f>0.366*(I9/(H8*(C4-C5)))^0.5</f>
        <v>13.90319032807583</v>
      </c>
    </row>
    <row r="24" spans="3:4" x14ac:dyDescent="0.35">
      <c r="C24" s="3" t="s">
        <v>13</v>
      </c>
    </row>
    <row r="25" spans="3:4" x14ac:dyDescent="0.35">
      <c r="C25" s="7" t="e">
        <f>H6/4140*((H8*(273+H7))/((C4-C5)*C5))^0.5</f>
        <v>#NUM!</v>
      </c>
      <c r="D25" s="6" t="e">
        <f>4140*I9/((H8*(273+H7))/((C4-C5)*C5))^0.5</f>
        <v>#NUM!</v>
      </c>
    </row>
    <row r="26" spans="3:4" x14ac:dyDescent="0.35">
      <c r="C26" s="3" t="s">
        <v>14</v>
      </c>
    </row>
    <row r="27" spans="3:4" x14ac:dyDescent="0.35">
      <c r="C27" s="6">
        <f>H6/(2070*C4)*(H8*(273+H7))^0.5</f>
        <v>77.370385523849066</v>
      </c>
      <c r="D27" s="6">
        <f>2070*C4*I9/(H8*(273+H7))^0.5</f>
        <v>129.24841891756563</v>
      </c>
    </row>
  </sheetData>
  <sheetProtection algorithmName="SHA-512" hashValue="IcDNAd4PNgnNbC1HN1aevhj93kz1tyyMIR//YdCjHgp8QsGaHf4dBJdip/AOKkSGXotB66oVNgt8Xvfm7zb/mQ==" saltValue="KYdgk+VQ9HEyF+u3N4JJRg==" spinCount="100000" sheet="1" objects="1" scenarios="1"/>
  <mergeCells count="4">
    <mergeCell ref="F3:G3"/>
    <mergeCell ref="F1:I1"/>
    <mergeCell ref="H2:I2"/>
    <mergeCell ref="H3:I3"/>
  </mergeCells>
  <dataValidations count="2">
    <dataValidation type="list" allowBlank="1" showInputMessage="1" showErrorMessage="1" sqref="H3" xr:uid="{35299654-F5A5-42E8-80EB-F396A365877B}">
      <formula1>$B$3:$B$6</formula1>
    </dataValidation>
    <dataValidation type="list" allowBlank="1" showInputMessage="1" showErrorMessage="1" sqref="H2" xr:uid="{8E3FA81F-BE22-45C5-B575-C179411E63D0}">
      <formula1>"CV, Flow"</formula1>
    </dataValidation>
  </dataValidations>
  <pageMargins left="0.7" right="0.7" top="0.75" bottom="0.75" header="0.3" footer="0.3"/>
  <pageSetup paperSize="9" orientation="portrait" r:id="rId1"/>
  <headerFooter>
    <oddFooter>&amp;C&amp;1#&amp;"Calibri"&amp;6&amp;K737373Sensitivity: Internal (C3)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Dharmesh Mehta</dc:creator>
  <cp:lastModifiedBy>Dharmesh Mehta</cp:lastModifiedBy>
  <dcterms:created xsi:type="dcterms:W3CDTF">2021-09-06T06:39:59Z</dcterms:created>
  <dcterms:modified xsi:type="dcterms:W3CDTF">2021-09-10T06:42:27Z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018b01-d6ca-4215-a70f-0f507ff65fa4_Enabled">
    <vt:lpwstr>True</vt:lpwstr>
  </property>
  <property fmtid="{D5CDD505-2E9C-101B-9397-08002B2CF9AE}" pid="3" name="MSIP_Label_d8018b01-d6ca-4215-a70f-0f507ff65fa4_SiteId">
    <vt:lpwstr>4273e6e9-aed1-40ab-83a3-85e0d43de705</vt:lpwstr>
  </property>
  <property fmtid="{D5CDD505-2E9C-101B-9397-08002B2CF9AE}" pid="4" name="MSIP_Label_d8018b01-d6ca-4215-a70f-0f507ff65fa4_Owner">
    <vt:lpwstr>10731@cairnindia.com</vt:lpwstr>
  </property>
  <property fmtid="{D5CDD505-2E9C-101B-9397-08002B2CF9AE}" pid="5" name="MSIP_Label_d8018b01-d6ca-4215-a70f-0f507ff65fa4_SetDate">
    <vt:lpwstr>2021-09-06T06:55:54.5497952Z</vt:lpwstr>
  </property>
  <property fmtid="{D5CDD505-2E9C-101B-9397-08002B2CF9AE}" pid="6" name="MSIP_Label_d8018b01-d6ca-4215-a70f-0f507ff65fa4_Name">
    <vt:lpwstr>Internal (C3)</vt:lpwstr>
  </property>
  <property fmtid="{D5CDD505-2E9C-101B-9397-08002B2CF9AE}" pid="7" name="MSIP_Label_d8018b01-d6ca-4215-a70f-0f507ff65fa4_Application">
    <vt:lpwstr>Microsoft Azure Information Protection</vt:lpwstr>
  </property>
  <property fmtid="{D5CDD505-2E9C-101B-9397-08002B2CF9AE}" pid="8" name="MSIP_Label_d8018b01-d6ca-4215-a70f-0f507ff65fa4_ActionId">
    <vt:lpwstr>a08526a0-e6ad-4a35-b985-5df9efa01ef5</vt:lpwstr>
  </property>
  <property fmtid="{D5CDD505-2E9C-101B-9397-08002B2CF9AE}" pid="9" name="MSIP_Label_d8018b01-d6ca-4215-a70f-0f507ff65fa4_Extended_MSFT_Method">
    <vt:lpwstr>Automatic</vt:lpwstr>
  </property>
  <property fmtid="{D5CDD505-2E9C-101B-9397-08002B2CF9AE}" pid="10" name="MSIP_Label_1a837f0f-bc33-47ca-8126-9d7bb0fbe56f_Enabled">
    <vt:lpwstr>True</vt:lpwstr>
  </property>
  <property fmtid="{D5CDD505-2E9C-101B-9397-08002B2CF9AE}" pid="11" name="MSIP_Label_1a837f0f-bc33-47ca-8126-9d7bb0fbe56f_SiteId">
    <vt:lpwstr>4273e6e9-aed1-40ab-83a3-85e0d43de705</vt:lpwstr>
  </property>
  <property fmtid="{D5CDD505-2E9C-101B-9397-08002B2CF9AE}" pid="12" name="MSIP_Label_1a837f0f-bc33-47ca-8126-9d7bb0fbe56f_Owner">
    <vt:lpwstr>10731@cairnindia.com</vt:lpwstr>
  </property>
  <property fmtid="{D5CDD505-2E9C-101B-9397-08002B2CF9AE}" pid="13" name="MSIP_Label_1a837f0f-bc33-47ca-8126-9d7bb0fbe56f_SetDate">
    <vt:lpwstr>2021-09-06T06:55:54.5497952Z</vt:lpwstr>
  </property>
  <property fmtid="{D5CDD505-2E9C-101B-9397-08002B2CF9AE}" pid="14" name="MSIP_Label_1a837f0f-bc33-47ca-8126-9d7bb0fbe56f_Name">
    <vt:lpwstr>All Employees and Partners</vt:lpwstr>
  </property>
  <property fmtid="{D5CDD505-2E9C-101B-9397-08002B2CF9AE}" pid="15" name="MSIP_Label_1a837f0f-bc33-47ca-8126-9d7bb0fbe56f_Application">
    <vt:lpwstr>Microsoft Azure Information Protection</vt:lpwstr>
  </property>
  <property fmtid="{D5CDD505-2E9C-101B-9397-08002B2CF9AE}" pid="16" name="MSIP_Label_1a837f0f-bc33-47ca-8126-9d7bb0fbe56f_ActionId">
    <vt:lpwstr>a08526a0-e6ad-4a35-b985-5df9efa01ef5</vt:lpwstr>
  </property>
  <property fmtid="{D5CDD505-2E9C-101B-9397-08002B2CF9AE}" pid="17" name="MSIP_Label_1a837f0f-bc33-47ca-8126-9d7bb0fbe56f_Parent">
    <vt:lpwstr>d8018b01-d6ca-4215-a70f-0f507ff65fa4</vt:lpwstr>
  </property>
  <property fmtid="{D5CDD505-2E9C-101B-9397-08002B2CF9AE}" pid="18" name="MSIP_Label_1a837f0f-bc33-47ca-8126-9d7bb0fbe56f_Extended_MSFT_Method">
    <vt:lpwstr>Automatic</vt:lpwstr>
  </property>
  <property fmtid="{D5CDD505-2E9C-101B-9397-08002B2CF9AE}" pid="19" name="Sensitivity">
    <vt:lpwstr>Internal (C3) All Employees and Partners</vt:lpwstr>
  </property>
</Properties>
</file>